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0" windowHeight="77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<sst xmlns="http://schemas.openxmlformats.org/spreadsheetml/2006/main" count="87" uniqueCount="86">
  <si>
    <r>
      <rPr>
        <b/>
        <sz val="20"/>
        <rFont val="Times New Roman"/>
        <family val="1"/>
      </rPr>
      <t xml:space="preserve">                                                      </t>
    </r>
    <r>
      <rPr>
        <b/>
        <sz val="20"/>
        <rFont val="宋体"/>
        <family val="0"/>
      </rPr>
      <t>现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金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流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量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表</t>
    </r>
    <r>
      <rPr>
        <b/>
        <sz val="20"/>
        <rFont val="Times New Roman"/>
        <family val="1"/>
      </rPr>
      <t xml:space="preserve">                                                      </t>
    </r>
    <r>
      <rPr>
        <b/>
        <sz val="10"/>
        <rFont val="宋体"/>
        <family val="0"/>
      </rPr>
      <t>会</t>
    </r>
    <r>
      <rPr>
        <b/>
        <sz val="10"/>
        <rFont val="Times New Roman"/>
        <family val="1"/>
      </rPr>
      <t>03</t>
    </r>
    <r>
      <rPr>
        <b/>
        <sz val="10"/>
        <rFont val="宋体"/>
        <family val="0"/>
      </rPr>
      <t>表</t>
    </r>
  </si>
  <si>
    <t xml:space="preserve">编制单位：                                                              单店                         </t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</si>
  <si>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目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</si>
  <si>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行次</t>
    </r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</si>
  <si>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</si>
  <si>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>2月</t>
    </r>
  </si>
  <si>
    <r>
      <rPr>
        <sz val="10"/>
        <rFont val="Times New Roman"/>
        <family val="1"/>
      </rPr>
      <t>3月</t>
    </r>
  </si>
  <si>
    <r>
      <rPr>
        <sz val="10"/>
        <rFont val="Times New Roman"/>
        <family val="1"/>
      </rPr>
      <t>4月</t>
    </r>
  </si>
  <si>
    <r>
      <rPr>
        <sz val="10"/>
        <rFont val="Times New Roman"/>
        <family val="1"/>
      </rPr>
      <t>5月</t>
    </r>
  </si>
  <si>
    <r>
      <rPr>
        <sz val="10"/>
        <rFont val="Times New Roman"/>
        <family val="1"/>
      </rPr>
      <t>6月</t>
    </r>
  </si>
  <si>
    <r>
      <rPr>
        <sz val="10"/>
        <rFont val="Times New Roman"/>
        <family val="1"/>
      </rPr>
      <t>7月</t>
    </r>
  </si>
  <si>
    <r>
      <rPr>
        <sz val="10"/>
        <rFont val="Times New Roman"/>
        <family val="1"/>
      </rPr>
      <t>8月</t>
    </r>
  </si>
  <si>
    <r>
      <rPr>
        <sz val="10"/>
        <rFont val="Times New Roman"/>
        <family val="1"/>
      </rPr>
      <t>9月</t>
    </r>
  </si>
  <si>
    <r>
      <rPr>
        <sz val="10"/>
        <rFont val="Times New Roman"/>
        <family val="1"/>
      </rPr>
      <t>10月</t>
    </r>
  </si>
  <si>
    <r>
      <rPr>
        <sz val="10"/>
        <rFont val="Times New Roman"/>
        <family val="1"/>
      </rPr>
      <t>11月</t>
    </r>
  </si>
  <si>
    <r>
      <rPr>
        <sz val="10"/>
        <rFont val="Times New Roman"/>
        <family val="1"/>
      </rPr>
      <t>12月</t>
    </r>
  </si>
  <si>
    <t>本年累计</t>
  </si>
  <si>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目</t>
    </r>
    <r>
      <rPr>
        <sz val="10"/>
        <rFont val="Times New Roman"/>
        <family val="1"/>
      </rPr>
      <t xml:space="preserve">                                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</si>
  <si>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金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额</t>
    </r>
  </si>
  <si>
    <t>一、经营活动产生的现金流量：</t>
  </si>
  <si>
    <t>补充资料</t>
  </si>
  <si>
    <t>旧门店管理费</t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</si>
  <si>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、将净利润调节为经营活动现金流量：</t>
    </r>
  </si>
  <si>
    <t>新门店管理费</t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</si>
  <si>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净利润</t>
    </r>
  </si>
  <si>
    <t>加工中心销售收入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</si>
  <si>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加：计提的资产损失准备</t>
    </r>
  </si>
  <si>
    <t>门店加盟费（30%分红款）</t>
  </si>
  <si>
    <t>总仓销售收入</t>
  </si>
  <si>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现金流入小计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</si>
  <si>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固定资产折旧</t>
    </r>
  </si>
  <si>
    <t>品牌使用费</t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</si>
  <si>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无形资产摊销</t>
    </r>
  </si>
  <si>
    <t>加工中心采购成本</t>
  </si>
  <si>
    <t>总仓成本</t>
  </si>
  <si>
    <t>支付管理费用</t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</si>
  <si>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长期待摊费用摊销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</si>
  <si>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支付的费用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</si>
  <si>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支付的其他与经营活动有关的现金</t>
    </r>
  </si>
  <si>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现金流出小计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</si>
  <si>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待摊费用减少（减：增加）</t>
    </r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</si>
  <si>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经营活动产生的现金流量净额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</si>
  <si>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预提费用增加（减：减少）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</si>
  <si>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二、投资活动产生的现金流量：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</si>
  <si>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处置固定资产、无形资产和其他长期资产的损失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</si>
  <si>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收回投资所收到的现金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</si>
  <si>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固定资产报废损失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</si>
  <si>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取得投资收益所收到的现金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</si>
  <si>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财务费用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</si>
  <si>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处置固定资产、无形资产和其他长期资产所收回的现金净额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</si>
  <si>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投资损失（减：收益）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</si>
  <si>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收到的其他与投资活动有关的现金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</si>
  <si>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递延税款贷项（减：借项）</t>
    </r>
  </si>
  <si>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现金流入小计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</si>
  <si>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存货的减少（减：增加）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</si>
  <si>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购建固定资产、无形资产和其他长期资产所支付的现金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</si>
  <si>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经营性应收项目的减少（减：增加）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</si>
  <si>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投资所支付的现金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</si>
  <si>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经营性应付项目的增加（减：减少）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</si>
  <si>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支付的其他与投资活动有关的现金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</si>
  <si>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其他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</si>
  <si>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现金流出小计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</si>
  <si>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经营活动产生的现金流量净额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</si>
  <si>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投资活动产生的现金流量净额：</t>
    </r>
  </si>
  <si>
    <r>
      <rPr>
        <sz val="10"/>
        <rFont val="Times New Roman"/>
        <family val="1"/>
      </rPr>
      <t xml:space="preserve"> 2</t>
    </r>
    <r>
      <rPr>
        <sz val="10"/>
        <rFont val="宋体"/>
        <family val="0"/>
      </rPr>
      <t>、不涉及现金收支的投资和筹资活动：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</si>
  <si>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三、筹资活动产生的现金流量：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</si>
  <si>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债务转为资本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</si>
  <si>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吸收投资所收到的现金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</si>
  <si>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一年内到期的可转换公司债券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</si>
  <si>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取得借款所收到的现金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</si>
  <si>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融资租入固定资产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</si>
  <si>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收到的其他与筹资活动有关的现金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</si>
  <si>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现金流入小计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</si>
  <si>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偿还债务所支付的现金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</si>
  <si>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分配股利、利润和偿付利息所支付的现金</t>
    </r>
  </si>
  <si>
    <r>
      <rPr>
        <sz val="10"/>
        <rFont val="Times New Roman"/>
        <family val="1"/>
      </rPr>
      <t xml:space="preserve"> 3</t>
    </r>
    <r>
      <rPr>
        <sz val="10"/>
        <rFont val="宋体"/>
        <family val="0"/>
      </rPr>
      <t>、现金及现金等价物净增加情况：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</si>
  <si>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支付的其他与筹资活动有关的现金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</si>
  <si>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现金的期末余额</t>
    </r>
  </si>
  <si>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现金流出小计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</si>
  <si>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减：现金的期初余额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</si>
  <si>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筹资活动产生的现金流量净额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</si>
  <si>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加：现金等价物的期末余额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</si>
  <si>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四、汇率变动对现金的影响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</si>
  <si>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减：现金等价物的期初余额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</si>
  <si>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五、现金及现金等价物净增加额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</si>
  <si>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现金及现金等价物净增加额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</si>
</sst>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1" fillId="0" borderId="9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shrinkToFit="1"/>
    </xf>
    <xf numFmtId="0" fontId="8" fillId="0" borderId="12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43" fontId="2" fillId="0" borderId="15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43" fontId="2" fillId="0" borderId="13" xfId="22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shrinkToFit="1"/>
    </xf>
    <xf numFmtId="43" fontId="2" fillId="0" borderId="17" xfId="22" applyFont="1" applyBorder="1" applyAlignment="1">
      <alignment shrinkToFit="1"/>
    </xf>
    <xf numFmtId="0" fontId="2" fillId="0" borderId="17" xfId="0" applyFont="1" applyBorder="1" applyAlignment="1">
      <alignment shrinkToFit="1"/>
    </xf>
    <xf numFmtId="43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43" fontId="2" fillId="0" borderId="18" xfId="22" applyFont="1" applyBorder="1" applyAlignment="1">
      <alignment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8569\Desktop\&#26410;&#26469;3&#24180;&#29616;&#37329;&#27969;&#37327;&#34920;2019.10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店门店现金流量表"/>
      <sheetName val="门店现金流量表2020"/>
      <sheetName val="门店现金流量表2021"/>
      <sheetName val="门店现金流量表2022"/>
      <sheetName val="单店公司现金流量表"/>
      <sheetName val="公司现金流量表2020"/>
      <sheetName val="公司现金流量表2021"/>
      <sheetName val="公司现金流量表2022"/>
      <sheetName val="Sheet1"/>
    </sheetNames>
    <sheetDataSet>
      <sheetData sheetId="0">
        <row r="6">
          <cell r="D6">
            <v>37.94</v>
          </cell>
          <cell r="E6">
            <v>37.94</v>
          </cell>
          <cell r="F6">
            <v>37.94</v>
          </cell>
          <cell r="G6">
            <v>37.94</v>
          </cell>
          <cell r="H6">
            <v>37.94</v>
          </cell>
          <cell r="I6">
            <v>37.94</v>
          </cell>
          <cell r="J6">
            <v>37.94</v>
          </cell>
          <cell r="K6">
            <v>37.94</v>
          </cell>
          <cell r="L6">
            <v>37.94</v>
          </cell>
          <cell r="M6">
            <v>37.94</v>
          </cell>
          <cell r="N6">
            <v>37.94</v>
          </cell>
        </row>
        <row r="11">
          <cell r="D11">
            <v>2.2764</v>
          </cell>
          <cell r="E11">
            <v>2.2764</v>
          </cell>
          <cell r="F11">
            <v>2.2764</v>
          </cell>
          <cell r="G11">
            <v>2.2764</v>
          </cell>
          <cell r="H11">
            <v>2.2764</v>
          </cell>
          <cell r="I11">
            <v>2.2764</v>
          </cell>
          <cell r="J11">
            <v>2.2764</v>
          </cell>
          <cell r="K11">
            <v>2.2764</v>
          </cell>
          <cell r="L11">
            <v>2.2764</v>
          </cell>
          <cell r="M11">
            <v>2.2764</v>
          </cell>
          <cell r="N11">
            <v>2.2764</v>
          </cell>
        </row>
        <row r="12">
          <cell r="D12">
            <v>2.16258</v>
          </cell>
          <cell r="E12">
            <v>2.213806</v>
          </cell>
          <cell r="F12">
            <v>2.1984382</v>
          </cell>
          <cell r="G12">
            <v>2.20304854</v>
          </cell>
          <cell r="H12">
            <v>2.201665438</v>
          </cell>
          <cell r="I12">
            <v>2.2020803686</v>
          </cell>
          <cell r="J12">
            <v>2.20195588942</v>
          </cell>
          <cell r="K12">
            <v>2.201993233174</v>
          </cell>
          <cell r="L12">
            <v>2.2019820300478</v>
          </cell>
          <cell r="M12">
            <v>2.20198539098566</v>
          </cell>
          <cell r="N12">
            <v>2.2019843827043</v>
          </cell>
          <cell r="O12">
            <v>24.1915194729318</v>
          </cell>
          <cell r="P12" t="str">
            <v>     长期待摊费用摊销</v>
          </cell>
          <cell r="Q12">
            <v>41</v>
          </cell>
        </row>
        <row r="13">
          <cell r="D13">
            <v>1.897</v>
          </cell>
          <cell r="E13">
            <v>1.897</v>
          </cell>
          <cell r="F13">
            <v>1.897</v>
          </cell>
          <cell r="G13">
            <v>1.897</v>
          </cell>
          <cell r="H13">
            <v>1.897</v>
          </cell>
          <cell r="I13">
            <v>1.897</v>
          </cell>
          <cell r="J13">
            <v>1.897</v>
          </cell>
          <cell r="K13">
            <v>1.897</v>
          </cell>
          <cell r="L13">
            <v>1.897</v>
          </cell>
          <cell r="M13">
            <v>1.897</v>
          </cell>
          <cell r="N13">
            <v>1.897</v>
          </cell>
          <cell r="O13">
            <v>22.764</v>
          </cell>
          <cell r="Q13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87"/>
  <sheetViews>
    <sheetView tabSelected="1" zoomScaleSheetLayoutView="100" workbookViewId="0" topLeftCell="A4">
      <selection activeCell="D8" sqref="D8"/>
    </sheetView>
  </sheetViews>
  <sheetFormatPr defaultColWidth="9.00390625" defaultRowHeight="15"/>
  <cols>
    <col min="1" max="1" width="42.421875" style="3" customWidth="1"/>
    <col min="2" max="2" width="4.421875" style="3" customWidth="1"/>
    <col min="3" max="3" width="7.57421875" style="3" customWidth="1"/>
    <col min="4" max="4" width="6.7109375" style="3" customWidth="1"/>
    <col min="5" max="5" width="7.421875" style="3" customWidth="1"/>
    <col min="6" max="6" width="7.140625" style="3" customWidth="1"/>
    <col min="7" max="7" width="5.7109375" style="3" customWidth="1"/>
    <col min="8" max="8" width="5.140625" style="3" customWidth="1"/>
    <col min="9" max="9" width="6.7109375" style="3" customWidth="1"/>
    <col min="10" max="10" width="5.7109375" style="3" customWidth="1"/>
    <col min="11" max="11" width="6.140625" style="3" customWidth="1"/>
    <col min="12" max="12" width="5.7109375" style="4" customWidth="1"/>
    <col min="13" max="13" width="5.28125" style="4" customWidth="1"/>
    <col min="14" max="15" width="7.421875" style="4" customWidth="1"/>
    <col min="16" max="16" width="37.140625" style="4" customWidth="1"/>
    <col min="17" max="17" width="4.140625" style="3" customWidth="1"/>
    <col min="18" max="18" width="16.28125" style="4" customWidth="1"/>
    <col min="19" max="19" width="15.00390625" style="3" customWidth="1"/>
    <col min="20" max="16384" width="9.00390625" style="3" customWidth="1"/>
  </cols>
  <sheetData>
    <row r="1" spans="1:54" s="1" customFormat="1" ht="22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s="1" customFormat="1" ht="22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18" s="2" customFormat="1" ht="15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9"/>
      <c r="Q3" s="19"/>
      <c r="R3" s="19"/>
    </row>
    <row r="4" spans="1:18" s="1" customFormat="1" ht="12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20" t="s">
        <v>16</v>
      </c>
      <c r="P4" s="21" t="s">
        <v>17</v>
      </c>
      <c r="Q4" s="9" t="s">
        <v>3</v>
      </c>
      <c r="R4" s="28" t="s">
        <v>18</v>
      </c>
    </row>
    <row r="5" spans="1:18" s="1" customFormat="1" ht="12" customHeight="1">
      <c r="A5" s="10" t="s">
        <v>19</v>
      </c>
      <c r="B5" s="11">
        <v>1</v>
      </c>
      <c r="C5" s="12"/>
      <c r="D5" s="12"/>
      <c r="E5" s="12"/>
      <c r="F5" s="12"/>
      <c r="G5" s="12"/>
      <c r="H5" s="12"/>
      <c r="I5" s="12"/>
      <c r="J5" s="12"/>
      <c r="K5" s="12"/>
      <c r="L5" s="22"/>
      <c r="M5" s="22"/>
      <c r="N5" s="22"/>
      <c r="O5" s="22"/>
      <c r="P5" s="23" t="s">
        <v>20</v>
      </c>
      <c r="Q5" s="11">
        <v>35</v>
      </c>
      <c r="R5" s="29"/>
    </row>
    <row r="6" spans="1:18" s="1" customFormat="1" ht="12" customHeight="1">
      <c r="A6" s="10" t="s">
        <v>21</v>
      </c>
      <c r="B6" s="11">
        <v>2</v>
      </c>
      <c r="C6" s="12">
        <f>1350*0.05/12</f>
        <v>5.625</v>
      </c>
      <c r="D6" s="12">
        <f aca="true" t="shared" si="0" ref="D6:N6">1350*0.05/12</f>
        <v>5.625</v>
      </c>
      <c r="E6" s="12">
        <f t="shared" si="0"/>
        <v>5.625</v>
      </c>
      <c r="F6" s="12">
        <f t="shared" si="0"/>
        <v>5.625</v>
      </c>
      <c r="G6" s="12">
        <f t="shared" si="0"/>
        <v>5.625</v>
      </c>
      <c r="H6" s="12">
        <f t="shared" si="0"/>
        <v>5.625</v>
      </c>
      <c r="I6" s="12">
        <f t="shared" si="0"/>
        <v>5.625</v>
      </c>
      <c r="J6" s="12">
        <f t="shared" si="0"/>
        <v>5.625</v>
      </c>
      <c r="K6" s="12">
        <f t="shared" si="0"/>
        <v>5.625</v>
      </c>
      <c r="L6" s="12">
        <f t="shared" si="0"/>
        <v>5.625</v>
      </c>
      <c r="M6" s="12">
        <f t="shared" si="0"/>
        <v>5.625</v>
      </c>
      <c r="N6" s="12">
        <f t="shared" si="0"/>
        <v>5.625</v>
      </c>
      <c r="O6" s="12">
        <f>SUM(C6:N6)</f>
        <v>67.5</v>
      </c>
      <c r="P6" s="24" t="s">
        <v>22</v>
      </c>
      <c r="Q6" s="11">
        <v>36</v>
      </c>
      <c r="R6" s="30"/>
    </row>
    <row r="7" spans="1:18" s="1" customFormat="1" ht="12" customHeight="1">
      <c r="A7" s="10" t="s">
        <v>23</v>
      </c>
      <c r="B7" s="11">
        <v>3</v>
      </c>
      <c r="C7" s="12"/>
      <c r="D7" s="12">
        <f>'[1]单店门店现金流量表'!D13:P13</f>
        <v>1.897</v>
      </c>
      <c r="E7" s="12">
        <f>'[1]单店门店现金流量表'!E13:Q13</f>
        <v>1.897</v>
      </c>
      <c r="F7" s="12">
        <f>'[1]单店门店现金流量表'!F13:R13</f>
        <v>1.897</v>
      </c>
      <c r="G7" s="12">
        <f>'[1]单店门店现金流量表'!G13:S13</f>
        <v>1.897</v>
      </c>
      <c r="H7" s="12">
        <f>'[1]单店门店现金流量表'!H13:T13</f>
        <v>1.897</v>
      </c>
      <c r="I7" s="12">
        <f>'[1]单店门店现金流量表'!I13:U13</f>
        <v>1.897</v>
      </c>
      <c r="J7" s="12">
        <f>'[1]单店门店现金流量表'!J13:V13</f>
        <v>1.897</v>
      </c>
      <c r="K7" s="12">
        <f>'[1]单店门店现金流量表'!K13:W13</f>
        <v>1.897</v>
      </c>
      <c r="L7" s="12">
        <f>'[1]单店门店现金流量表'!L13:X13</f>
        <v>1.897</v>
      </c>
      <c r="M7" s="12">
        <f>'[1]单店门店现金流量表'!M13:Y13</f>
        <v>1.897</v>
      </c>
      <c r="N7" s="12">
        <f>'[1]单店门店现金流量表'!N13:Z13</f>
        <v>1.897</v>
      </c>
      <c r="O7" s="12">
        <f aca="true" t="shared" si="1" ref="O7:O42">SUM(C7:N7)</f>
        <v>20.867</v>
      </c>
      <c r="P7" s="24" t="s">
        <v>24</v>
      </c>
      <c r="Q7" s="11">
        <v>37</v>
      </c>
      <c r="R7" s="29"/>
    </row>
    <row r="8" spans="1:18" s="1" customFormat="1" ht="12" customHeight="1">
      <c r="A8" s="10" t="s">
        <v>25</v>
      </c>
      <c r="B8" s="11">
        <v>4</v>
      </c>
      <c r="C8" s="12"/>
      <c r="D8" s="12">
        <f>'[1]单店门店现金流量表'!D11</f>
        <v>2.2764</v>
      </c>
      <c r="E8" s="12">
        <f>'[1]单店门店现金流量表'!E11</f>
        <v>2.2764</v>
      </c>
      <c r="F8" s="12">
        <f>'[1]单店门店现金流量表'!F11</f>
        <v>2.2764</v>
      </c>
      <c r="G8" s="12">
        <f>'[1]单店门店现金流量表'!G11</f>
        <v>2.2764</v>
      </c>
      <c r="H8" s="12">
        <f>'[1]单店门店现金流量表'!H11</f>
        <v>2.2764</v>
      </c>
      <c r="I8" s="12">
        <f>'[1]单店门店现金流量表'!I11</f>
        <v>2.2764</v>
      </c>
      <c r="J8" s="12">
        <f>'[1]单店门店现金流量表'!J11</f>
        <v>2.2764</v>
      </c>
      <c r="K8" s="12">
        <f>'[1]单店门店现金流量表'!K11</f>
        <v>2.2764</v>
      </c>
      <c r="L8" s="12">
        <f>'[1]单店门店现金流量表'!L11</f>
        <v>2.2764</v>
      </c>
      <c r="M8" s="12">
        <f>'[1]单店门店现金流量表'!M11</f>
        <v>2.2764</v>
      </c>
      <c r="N8" s="12">
        <f>'[1]单店门店现金流量表'!N11</f>
        <v>2.2764</v>
      </c>
      <c r="O8" s="12">
        <f t="shared" si="1"/>
        <v>25.0404</v>
      </c>
      <c r="P8" s="24" t="s">
        <v>26</v>
      </c>
      <c r="Q8" s="11">
        <v>38</v>
      </c>
      <c r="R8" s="29"/>
    </row>
    <row r="9" spans="1:18" s="1" customFormat="1" ht="12" customHeight="1">
      <c r="A9" s="10" t="s">
        <v>27</v>
      </c>
      <c r="B9" s="11">
        <v>5</v>
      </c>
      <c r="C9" s="12"/>
      <c r="D9" s="12">
        <f>'[1]单店门店现金流量表'!D12</f>
        <v>2.16258</v>
      </c>
      <c r="E9" s="12">
        <f>'[1]单店门店现金流量表'!E12:N12</f>
        <v>2.213806</v>
      </c>
      <c r="F9" s="12">
        <f>'[1]单店门店现金流量表'!F12:P12</f>
        <v>2.1984382</v>
      </c>
      <c r="G9" s="12">
        <f>'[1]单店门店现金流量表'!G12:Q12</f>
        <v>2.20304854</v>
      </c>
      <c r="H9" s="12">
        <f>'[1]单店门店现金流量表'!H12:R12</f>
        <v>2.201665438</v>
      </c>
      <c r="I9" s="12">
        <f>'[1]单店门店现金流量表'!I12:S12</f>
        <v>2.2020803686</v>
      </c>
      <c r="J9" s="12">
        <f>'[1]单店门店现金流量表'!J12:T12</f>
        <v>2.20195588942</v>
      </c>
      <c r="K9" s="12">
        <f>'[1]单店门店现金流量表'!K12:U12</f>
        <v>2.201993233174</v>
      </c>
      <c r="L9" s="12">
        <f>'[1]单店门店现金流量表'!L12:V12</f>
        <v>2.2019820300478</v>
      </c>
      <c r="M9" s="12">
        <f>'[1]单店门店现金流量表'!M12:W12</f>
        <v>2.20198539098566</v>
      </c>
      <c r="N9" s="12">
        <f>'[1]单店门店现金流量表'!N12:X12</f>
        <v>2.2019843827043</v>
      </c>
      <c r="O9" s="12">
        <f t="shared" si="1"/>
        <v>24.1915194729318</v>
      </c>
      <c r="P9" s="24"/>
      <c r="Q9" s="11"/>
      <c r="R9" s="29"/>
    </row>
    <row r="10" spans="1:18" s="1" customFormat="1" ht="12" customHeight="1">
      <c r="A10" s="10" t="s">
        <v>28</v>
      </c>
      <c r="B10" s="11">
        <v>6</v>
      </c>
      <c r="C10" s="12"/>
      <c r="D10" s="12">
        <f>'[1]单店门店现金流量表'!D6*29%</f>
        <v>11.0026</v>
      </c>
      <c r="E10" s="12">
        <f>'[1]单店门店现金流量表'!E6*29%</f>
        <v>11.0026</v>
      </c>
      <c r="F10" s="12">
        <f>'[1]单店门店现金流量表'!F6*29%</f>
        <v>11.0026</v>
      </c>
      <c r="G10" s="12">
        <f>'[1]单店门店现金流量表'!G6*29%</f>
        <v>11.0026</v>
      </c>
      <c r="H10" s="12">
        <f>'[1]单店门店现金流量表'!H6*29%</f>
        <v>11.0026</v>
      </c>
      <c r="I10" s="12">
        <f>'[1]单店门店现金流量表'!I6*29%</f>
        <v>11.0026</v>
      </c>
      <c r="J10" s="12">
        <f>'[1]单店门店现金流量表'!J6*29%</f>
        <v>11.0026</v>
      </c>
      <c r="K10" s="12">
        <f>'[1]单店门店现金流量表'!K6*29%</f>
        <v>11.0026</v>
      </c>
      <c r="L10" s="12">
        <f>'[1]单店门店现金流量表'!L6*29%</f>
        <v>11.0026</v>
      </c>
      <c r="M10" s="12">
        <f>'[1]单店门店现金流量表'!M6*29%</f>
        <v>11.0026</v>
      </c>
      <c r="N10" s="12">
        <f>'[1]单店门店现金流量表'!N6*29%</f>
        <v>11.0026</v>
      </c>
      <c r="O10" s="12">
        <f t="shared" si="1"/>
        <v>121.0286</v>
      </c>
      <c r="P10" s="24"/>
      <c r="Q10" s="11"/>
      <c r="R10" s="29"/>
    </row>
    <row r="11" spans="1:18" s="1" customFormat="1" ht="12" customHeight="1">
      <c r="A11" s="13" t="s">
        <v>29</v>
      </c>
      <c r="B11" s="11">
        <v>7</v>
      </c>
      <c r="C11" s="12">
        <f>SUM(C6:C10)</f>
        <v>5.625</v>
      </c>
      <c r="D11" s="12">
        <f aca="true" t="shared" si="2" ref="D11:N11">SUM(D6:D10)</f>
        <v>22.96358</v>
      </c>
      <c r="E11" s="12">
        <f t="shared" si="2"/>
        <v>23.014806</v>
      </c>
      <c r="F11" s="12">
        <f t="shared" si="2"/>
        <v>22.9994382</v>
      </c>
      <c r="G11" s="12">
        <f t="shared" si="2"/>
        <v>23.00404854</v>
      </c>
      <c r="H11" s="12">
        <f t="shared" si="2"/>
        <v>23.002665438</v>
      </c>
      <c r="I11" s="12">
        <f t="shared" si="2"/>
        <v>23.0030803686</v>
      </c>
      <c r="J11" s="12">
        <f t="shared" si="2"/>
        <v>23.00295588942</v>
      </c>
      <c r="K11" s="12">
        <f t="shared" si="2"/>
        <v>23.002993233174</v>
      </c>
      <c r="L11" s="12">
        <f t="shared" si="2"/>
        <v>23.0029820300478</v>
      </c>
      <c r="M11" s="12">
        <f t="shared" si="2"/>
        <v>23.0029853909857</v>
      </c>
      <c r="N11" s="12">
        <f t="shared" si="2"/>
        <v>23.0029843827043</v>
      </c>
      <c r="O11" s="12">
        <f t="shared" si="1"/>
        <v>258.627519472932</v>
      </c>
      <c r="P11" s="24" t="s">
        <v>30</v>
      </c>
      <c r="Q11" s="11">
        <v>39</v>
      </c>
      <c r="R11" s="29"/>
    </row>
    <row r="12" spans="1:18" s="1" customFormat="1" ht="12" customHeight="1">
      <c r="A12" s="10" t="s">
        <v>31</v>
      </c>
      <c r="B12" s="11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22"/>
      <c r="M12" s="22"/>
      <c r="N12" s="22"/>
      <c r="O12" s="12">
        <f t="shared" si="1"/>
        <v>0</v>
      </c>
      <c r="P12" s="24" t="s">
        <v>32</v>
      </c>
      <c r="Q12" s="11">
        <v>40</v>
      </c>
      <c r="R12" s="29"/>
    </row>
    <row r="13" spans="1:18" s="1" customFormat="1" ht="12" customHeight="1">
      <c r="A13" s="10" t="s">
        <v>33</v>
      </c>
      <c r="B13" s="11">
        <v>9</v>
      </c>
      <c r="C13" s="12"/>
      <c r="D13" s="12">
        <f>D8*0.67</f>
        <v>1.525188</v>
      </c>
      <c r="E13" s="12">
        <f aca="true" t="shared" si="3" ref="E13:N13">E8*0.67</f>
        <v>1.525188</v>
      </c>
      <c r="F13" s="12">
        <f t="shared" si="3"/>
        <v>1.525188</v>
      </c>
      <c r="G13" s="12">
        <f t="shared" si="3"/>
        <v>1.525188</v>
      </c>
      <c r="H13" s="12">
        <f t="shared" si="3"/>
        <v>1.525188</v>
      </c>
      <c r="I13" s="12">
        <f t="shared" si="3"/>
        <v>1.525188</v>
      </c>
      <c r="J13" s="12">
        <f t="shared" si="3"/>
        <v>1.525188</v>
      </c>
      <c r="K13" s="12">
        <f t="shared" si="3"/>
        <v>1.525188</v>
      </c>
      <c r="L13" s="12">
        <f t="shared" si="3"/>
        <v>1.525188</v>
      </c>
      <c r="M13" s="12">
        <f t="shared" si="3"/>
        <v>1.525188</v>
      </c>
      <c r="N13" s="12">
        <f t="shared" si="3"/>
        <v>1.525188</v>
      </c>
      <c r="O13" s="12">
        <f t="shared" si="1"/>
        <v>16.777068</v>
      </c>
      <c r="P13" s="24"/>
      <c r="Q13" s="11"/>
      <c r="R13" s="29"/>
    </row>
    <row r="14" spans="1:18" s="1" customFormat="1" ht="12" customHeight="1">
      <c r="A14" s="10" t="s">
        <v>34</v>
      </c>
      <c r="B14" s="11">
        <v>10</v>
      </c>
      <c r="C14" s="12">
        <f>C10</f>
        <v>0</v>
      </c>
      <c r="D14" s="12">
        <f aca="true" t="shared" si="4" ref="D14:N14">D10</f>
        <v>11.0026</v>
      </c>
      <c r="E14" s="12">
        <f t="shared" si="4"/>
        <v>11.0026</v>
      </c>
      <c r="F14" s="12">
        <f t="shared" si="4"/>
        <v>11.0026</v>
      </c>
      <c r="G14" s="12">
        <f t="shared" si="4"/>
        <v>11.0026</v>
      </c>
      <c r="H14" s="12">
        <f t="shared" si="4"/>
        <v>11.0026</v>
      </c>
      <c r="I14" s="12">
        <f t="shared" si="4"/>
        <v>11.0026</v>
      </c>
      <c r="J14" s="12">
        <f t="shared" si="4"/>
        <v>11.0026</v>
      </c>
      <c r="K14" s="12">
        <f t="shared" si="4"/>
        <v>11.0026</v>
      </c>
      <c r="L14" s="12">
        <f t="shared" si="4"/>
        <v>11.0026</v>
      </c>
      <c r="M14" s="12">
        <f t="shared" si="4"/>
        <v>11.0026</v>
      </c>
      <c r="N14" s="12">
        <f t="shared" si="4"/>
        <v>11.0026</v>
      </c>
      <c r="O14" s="12">
        <f t="shared" si="1"/>
        <v>121.0286</v>
      </c>
      <c r="P14" s="24"/>
      <c r="Q14" s="11"/>
      <c r="R14" s="29"/>
    </row>
    <row r="15" spans="1:18" s="1" customFormat="1" ht="12" customHeight="1">
      <c r="A15" s="10" t="s">
        <v>35</v>
      </c>
      <c r="B15" s="11">
        <v>11</v>
      </c>
      <c r="C15" s="12">
        <v>3</v>
      </c>
      <c r="D15" s="12">
        <v>3</v>
      </c>
      <c r="E15" s="12">
        <v>3</v>
      </c>
      <c r="F15" s="12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2">
        <f t="shared" si="1"/>
        <v>36</v>
      </c>
      <c r="P15" s="24" t="s">
        <v>36</v>
      </c>
      <c r="Q15" s="11">
        <v>41</v>
      </c>
      <c r="R15" s="29"/>
    </row>
    <row r="16" spans="1:18" s="1" customFormat="1" ht="12" customHeight="1">
      <c r="A16" s="14" t="s">
        <v>37</v>
      </c>
      <c r="B16" s="11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22"/>
      <c r="M16" s="22"/>
      <c r="N16" s="22"/>
      <c r="O16" s="12">
        <f t="shared" si="1"/>
        <v>0</v>
      </c>
      <c r="P16" s="24"/>
      <c r="Q16" s="11">
        <v>42</v>
      </c>
      <c r="R16" s="29"/>
    </row>
    <row r="17" spans="1:18" s="1" customFormat="1" ht="12" customHeight="1">
      <c r="A17" s="14" t="s">
        <v>38</v>
      </c>
      <c r="B17" s="11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22"/>
      <c r="M17" s="22"/>
      <c r="N17" s="22"/>
      <c r="O17" s="12">
        <f t="shared" si="1"/>
        <v>0</v>
      </c>
      <c r="P17" s="24"/>
      <c r="Q17" s="11">
        <v>43</v>
      </c>
      <c r="R17" s="29"/>
    </row>
    <row r="18" spans="1:19" s="1" customFormat="1" ht="16.5" customHeight="1">
      <c r="A18" s="13" t="s">
        <v>39</v>
      </c>
      <c r="B18" s="11">
        <v>14</v>
      </c>
      <c r="C18" s="12">
        <f>SUM(C12:C17)</f>
        <v>3</v>
      </c>
      <c r="D18" s="12">
        <f>SUM(D12:D17)</f>
        <v>15.527788</v>
      </c>
      <c r="E18" s="12">
        <f>SUM(E12:E17)</f>
        <v>15.527788</v>
      </c>
      <c r="F18" s="12">
        <f aca="true" t="shared" si="5" ref="F18:N18">SUM(F12:F17)</f>
        <v>15.527788</v>
      </c>
      <c r="G18" s="12">
        <f t="shared" si="5"/>
        <v>15.527788</v>
      </c>
      <c r="H18" s="12">
        <f t="shared" si="5"/>
        <v>15.527788</v>
      </c>
      <c r="I18" s="12">
        <f t="shared" si="5"/>
        <v>15.527788</v>
      </c>
      <c r="J18" s="12">
        <f t="shared" si="5"/>
        <v>15.527788</v>
      </c>
      <c r="K18" s="12">
        <f t="shared" si="5"/>
        <v>15.527788</v>
      </c>
      <c r="L18" s="12">
        <f t="shared" si="5"/>
        <v>15.527788</v>
      </c>
      <c r="M18" s="12">
        <f t="shared" si="5"/>
        <v>15.527788</v>
      </c>
      <c r="N18" s="12">
        <f t="shared" si="5"/>
        <v>15.527788</v>
      </c>
      <c r="O18" s="12">
        <f t="shared" si="1"/>
        <v>173.805668</v>
      </c>
      <c r="P18" s="24" t="s">
        <v>40</v>
      </c>
      <c r="Q18" s="11">
        <v>44</v>
      </c>
      <c r="R18" s="29"/>
      <c r="S18" s="31"/>
    </row>
    <row r="19" spans="1:18" s="1" customFormat="1" ht="15.75" customHeight="1">
      <c r="A19" s="13" t="s">
        <v>41</v>
      </c>
      <c r="B19" s="11">
        <v>15</v>
      </c>
      <c r="C19" s="12">
        <f>C11-C18</f>
        <v>2.625</v>
      </c>
      <c r="D19" s="12">
        <f>D11-D18</f>
        <v>7.435792</v>
      </c>
      <c r="E19" s="12">
        <f aca="true" t="shared" si="6" ref="E19:N19">E11-E18</f>
        <v>7.487018</v>
      </c>
      <c r="F19" s="12">
        <f t="shared" si="6"/>
        <v>7.4716502</v>
      </c>
      <c r="G19" s="12">
        <f t="shared" si="6"/>
        <v>7.47626054</v>
      </c>
      <c r="H19" s="12">
        <f t="shared" si="6"/>
        <v>7.474877438</v>
      </c>
      <c r="I19" s="12">
        <f t="shared" si="6"/>
        <v>7.4752923686</v>
      </c>
      <c r="J19" s="12">
        <f t="shared" si="6"/>
        <v>7.47516788942</v>
      </c>
      <c r="K19" s="12">
        <f t="shared" si="6"/>
        <v>7.475205233174</v>
      </c>
      <c r="L19" s="12">
        <f t="shared" si="6"/>
        <v>7.4751940300478</v>
      </c>
      <c r="M19" s="12">
        <f t="shared" si="6"/>
        <v>7.47519739098566</v>
      </c>
      <c r="N19" s="12">
        <f t="shared" si="6"/>
        <v>7.4751963827043</v>
      </c>
      <c r="O19" s="12">
        <f t="shared" si="1"/>
        <v>84.8218514729318</v>
      </c>
      <c r="P19" s="24" t="s">
        <v>42</v>
      </c>
      <c r="Q19" s="11">
        <v>45</v>
      </c>
      <c r="R19" s="29"/>
    </row>
    <row r="20" spans="1:19" s="1" customFormat="1" ht="12" customHeight="1">
      <c r="A20" s="14" t="s">
        <v>43</v>
      </c>
      <c r="B20" s="11">
        <v>16</v>
      </c>
      <c r="C20" s="12"/>
      <c r="D20" s="12"/>
      <c r="E20" s="12"/>
      <c r="F20" s="12"/>
      <c r="G20" s="12"/>
      <c r="H20" s="12"/>
      <c r="I20" s="12"/>
      <c r="J20" s="12"/>
      <c r="K20" s="12"/>
      <c r="L20" s="22"/>
      <c r="M20" s="22"/>
      <c r="N20" s="22"/>
      <c r="O20" s="12">
        <f t="shared" si="1"/>
        <v>0</v>
      </c>
      <c r="P20" s="24" t="s">
        <v>44</v>
      </c>
      <c r="Q20" s="11">
        <v>46</v>
      </c>
      <c r="R20" s="29"/>
      <c r="S20" s="31"/>
    </row>
    <row r="21" spans="1:19" s="1" customFormat="1" ht="12" customHeight="1">
      <c r="A21" s="14" t="s">
        <v>45</v>
      </c>
      <c r="B21" s="11">
        <v>17</v>
      </c>
      <c r="C21" s="12"/>
      <c r="D21" s="12"/>
      <c r="E21" s="12"/>
      <c r="F21" s="12"/>
      <c r="G21" s="12"/>
      <c r="H21" s="12"/>
      <c r="I21" s="12"/>
      <c r="J21" s="12"/>
      <c r="K21" s="12"/>
      <c r="L21" s="22"/>
      <c r="M21" s="22"/>
      <c r="N21" s="22"/>
      <c r="O21" s="12">
        <f t="shared" si="1"/>
        <v>0</v>
      </c>
      <c r="P21" s="24" t="s">
        <v>46</v>
      </c>
      <c r="Q21" s="11">
        <v>47</v>
      </c>
      <c r="R21" s="29"/>
      <c r="S21" s="31"/>
    </row>
    <row r="22" spans="1:18" s="1" customFormat="1" ht="12" customHeight="1">
      <c r="A22" s="14" t="s">
        <v>47</v>
      </c>
      <c r="B22" s="11">
        <v>18</v>
      </c>
      <c r="C22" s="12"/>
      <c r="D22" s="12"/>
      <c r="E22" s="12"/>
      <c r="F22" s="12"/>
      <c r="G22" s="12"/>
      <c r="H22" s="12"/>
      <c r="I22" s="12"/>
      <c r="J22" s="12"/>
      <c r="K22" s="12"/>
      <c r="L22" s="22"/>
      <c r="M22" s="22"/>
      <c r="N22" s="22"/>
      <c r="O22" s="12">
        <f t="shared" si="1"/>
        <v>0</v>
      </c>
      <c r="P22" s="24" t="s">
        <v>48</v>
      </c>
      <c r="Q22" s="11">
        <v>48</v>
      </c>
      <c r="R22" s="29">
        <v>0</v>
      </c>
    </row>
    <row r="23" spans="1:18" s="1" customFormat="1" ht="12" customHeight="1">
      <c r="A23" s="15" t="s">
        <v>49</v>
      </c>
      <c r="B23" s="11">
        <v>19</v>
      </c>
      <c r="C23" s="12"/>
      <c r="D23" s="12"/>
      <c r="E23" s="12"/>
      <c r="F23" s="12"/>
      <c r="G23" s="12"/>
      <c r="H23" s="12"/>
      <c r="I23" s="12"/>
      <c r="J23" s="12"/>
      <c r="K23" s="12"/>
      <c r="L23" s="22"/>
      <c r="M23" s="22"/>
      <c r="N23" s="22"/>
      <c r="O23" s="12">
        <f t="shared" si="1"/>
        <v>0</v>
      </c>
      <c r="P23" s="24" t="s">
        <v>50</v>
      </c>
      <c r="Q23" s="11">
        <v>49</v>
      </c>
      <c r="R23" s="29"/>
    </row>
    <row r="24" spans="1:18" s="1" customFormat="1" ht="18" customHeight="1">
      <c r="A24" s="14" t="s">
        <v>51</v>
      </c>
      <c r="B24" s="11">
        <v>20</v>
      </c>
      <c r="C24" s="12"/>
      <c r="D24" s="12"/>
      <c r="E24" s="12"/>
      <c r="F24" s="12"/>
      <c r="G24" s="12"/>
      <c r="H24" s="12"/>
      <c r="I24" s="12"/>
      <c r="J24" s="12"/>
      <c r="K24" s="12"/>
      <c r="L24" s="22"/>
      <c r="M24" s="22"/>
      <c r="N24" s="22"/>
      <c r="O24" s="12">
        <f t="shared" si="1"/>
        <v>0</v>
      </c>
      <c r="P24" s="24" t="s">
        <v>52</v>
      </c>
      <c r="Q24" s="11">
        <v>50</v>
      </c>
      <c r="R24" s="29"/>
    </row>
    <row r="25" spans="1:19" s="1" customFormat="1" ht="23.25" customHeight="1">
      <c r="A25" s="14" t="s">
        <v>53</v>
      </c>
      <c r="B25" s="11">
        <v>21</v>
      </c>
      <c r="C25" s="12">
        <f>SUM(C21:C24)</f>
        <v>0</v>
      </c>
      <c r="D25" s="12">
        <f aca="true" t="shared" si="7" ref="D25:N25">SUM(D21:D24)</f>
        <v>0</v>
      </c>
      <c r="E25" s="12">
        <f t="shared" si="7"/>
        <v>0</v>
      </c>
      <c r="F25" s="12">
        <f t="shared" si="7"/>
        <v>0</v>
      </c>
      <c r="G25" s="12">
        <f t="shared" si="7"/>
        <v>0</v>
      </c>
      <c r="H25" s="12">
        <f t="shared" si="7"/>
        <v>0</v>
      </c>
      <c r="I25" s="12">
        <f t="shared" si="7"/>
        <v>0</v>
      </c>
      <c r="J25" s="12">
        <f t="shared" si="7"/>
        <v>0</v>
      </c>
      <c r="K25" s="12">
        <f t="shared" si="7"/>
        <v>0</v>
      </c>
      <c r="L25" s="12">
        <f t="shared" si="7"/>
        <v>0</v>
      </c>
      <c r="M25" s="12">
        <f t="shared" si="7"/>
        <v>0</v>
      </c>
      <c r="N25" s="12">
        <f t="shared" si="7"/>
        <v>0</v>
      </c>
      <c r="O25" s="12">
        <f t="shared" si="1"/>
        <v>0</v>
      </c>
      <c r="P25" s="24" t="s">
        <v>54</v>
      </c>
      <c r="Q25" s="11">
        <v>51</v>
      </c>
      <c r="R25" s="29"/>
      <c r="S25" s="31"/>
    </row>
    <row r="26" spans="1:19" s="1" customFormat="1" ht="12" customHeight="1">
      <c r="A26" s="15" t="s">
        <v>55</v>
      </c>
      <c r="B26" s="11">
        <v>22</v>
      </c>
      <c r="C26" s="12">
        <v>42</v>
      </c>
      <c r="D26" s="12"/>
      <c r="E26" s="12"/>
      <c r="F26" s="12"/>
      <c r="G26" s="12"/>
      <c r="H26" s="12"/>
      <c r="I26" s="12"/>
      <c r="J26" s="12"/>
      <c r="K26" s="12"/>
      <c r="L26" s="22"/>
      <c r="M26" s="22"/>
      <c r="N26" s="22"/>
      <c r="O26" s="12">
        <f t="shared" si="1"/>
        <v>42</v>
      </c>
      <c r="P26" s="24" t="s">
        <v>56</v>
      </c>
      <c r="Q26" s="11">
        <v>52</v>
      </c>
      <c r="R26" s="29"/>
      <c r="S26" s="31"/>
    </row>
    <row r="27" spans="1:19" s="1" customFormat="1" ht="12" customHeight="1">
      <c r="A27" s="14" t="s">
        <v>57</v>
      </c>
      <c r="B27" s="11">
        <v>23</v>
      </c>
      <c r="C27" s="12"/>
      <c r="D27" s="12"/>
      <c r="E27" s="12"/>
      <c r="F27" s="12"/>
      <c r="G27" s="12"/>
      <c r="H27" s="12"/>
      <c r="I27" s="12"/>
      <c r="J27" s="12"/>
      <c r="K27" s="12"/>
      <c r="L27" s="22"/>
      <c r="M27" s="22"/>
      <c r="N27" s="22"/>
      <c r="O27" s="12">
        <f t="shared" si="1"/>
        <v>0</v>
      </c>
      <c r="P27" s="24" t="s">
        <v>58</v>
      </c>
      <c r="Q27" s="11">
        <v>53</v>
      </c>
      <c r="R27" s="29"/>
      <c r="S27" s="31"/>
    </row>
    <row r="28" spans="1:19" s="1" customFormat="1" ht="12" customHeight="1">
      <c r="A28" s="14" t="s">
        <v>59</v>
      </c>
      <c r="B28" s="11">
        <v>24</v>
      </c>
      <c r="C28" s="12"/>
      <c r="D28" s="12"/>
      <c r="E28" s="12"/>
      <c r="F28" s="12"/>
      <c r="G28" s="12"/>
      <c r="H28" s="12"/>
      <c r="I28" s="12"/>
      <c r="J28" s="12"/>
      <c r="K28" s="12"/>
      <c r="L28" s="22"/>
      <c r="M28" s="22"/>
      <c r="N28" s="22"/>
      <c r="O28" s="12">
        <f t="shared" si="1"/>
        <v>0</v>
      </c>
      <c r="P28" s="24" t="s">
        <v>60</v>
      </c>
      <c r="Q28" s="11">
        <v>54</v>
      </c>
      <c r="R28" s="29"/>
      <c r="S28" s="31"/>
    </row>
    <row r="29" spans="1:19" s="1" customFormat="1" ht="18.75" customHeight="1">
      <c r="A29" s="14" t="s">
        <v>61</v>
      </c>
      <c r="B29" s="11">
        <v>25</v>
      </c>
      <c r="C29" s="12">
        <f>SUM(C26:C28)</f>
        <v>42</v>
      </c>
      <c r="D29" s="12">
        <f aca="true" t="shared" si="8" ref="D29:N29">SUM(D26:D28)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1"/>
        <v>42</v>
      </c>
      <c r="P29" s="25" t="s">
        <v>62</v>
      </c>
      <c r="Q29" s="11">
        <v>55</v>
      </c>
      <c r="R29" s="29">
        <f>SUM(R7:R28)</f>
        <v>0</v>
      </c>
      <c r="S29" s="31"/>
    </row>
    <row r="30" spans="1:19" s="1" customFormat="1" ht="15.75" customHeight="1">
      <c r="A30" s="13" t="s">
        <v>63</v>
      </c>
      <c r="B30" s="11">
        <v>26</v>
      </c>
      <c r="C30" s="12">
        <f>C25-C29</f>
        <v>-42</v>
      </c>
      <c r="D30" s="12">
        <f aca="true" t="shared" si="9" ref="D30:N30">D25-D29</f>
        <v>0</v>
      </c>
      <c r="E30" s="12">
        <f t="shared" si="9"/>
        <v>0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2">
        <f t="shared" si="1"/>
        <v>-42</v>
      </c>
      <c r="P30" s="24" t="s">
        <v>64</v>
      </c>
      <c r="Q30" s="11">
        <v>56</v>
      </c>
      <c r="R30" s="29"/>
      <c r="S30" s="31"/>
    </row>
    <row r="31" spans="1:19" s="1" customFormat="1" ht="12" customHeight="1">
      <c r="A31" s="14" t="s">
        <v>65</v>
      </c>
      <c r="B31" s="11">
        <v>27</v>
      </c>
      <c r="C31" s="12"/>
      <c r="D31" s="12"/>
      <c r="E31" s="12"/>
      <c r="F31" s="12"/>
      <c r="G31" s="12"/>
      <c r="H31" s="12"/>
      <c r="I31" s="12"/>
      <c r="J31" s="12"/>
      <c r="K31" s="12"/>
      <c r="L31" s="22"/>
      <c r="M31" s="22"/>
      <c r="N31" s="22"/>
      <c r="O31" s="12">
        <f t="shared" si="1"/>
        <v>0</v>
      </c>
      <c r="P31" s="24" t="s">
        <v>66</v>
      </c>
      <c r="Q31" s="11">
        <v>57</v>
      </c>
      <c r="R31" s="29"/>
      <c r="S31" s="31"/>
    </row>
    <row r="32" spans="1:19" s="1" customFormat="1" ht="12" customHeight="1">
      <c r="A32" s="14" t="s">
        <v>67</v>
      </c>
      <c r="B32" s="11">
        <v>28</v>
      </c>
      <c r="C32" s="12">
        <v>42</v>
      </c>
      <c r="D32" s="12"/>
      <c r="E32" s="12"/>
      <c r="F32" s="12"/>
      <c r="G32" s="12"/>
      <c r="H32" s="12"/>
      <c r="I32" s="12"/>
      <c r="J32" s="12"/>
      <c r="K32" s="12"/>
      <c r="L32" s="22"/>
      <c r="M32" s="22"/>
      <c r="N32" s="22"/>
      <c r="O32" s="12">
        <f t="shared" si="1"/>
        <v>42</v>
      </c>
      <c r="P32" s="24" t="s">
        <v>68</v>
      </c>
      <c r="Q32" s="11">
        <v>58</v>
      </c>
      <c r="R32" s="29"/>
      <c r="S32" s="31"/>
    </row>
    <row r="33" spans="1:19" s="1" customFormat="1" ht="12" customHeight="1">
      <c r="A33" s="14" t="s">
        <v>69</v>
      </c>
      <c r="B33" s="11">
        <v>29</v>
      </c>
      <c r="C33" s="12"/>
      <c r="D33" s="12"/>
      <c r="E33" s="12"/>
      <c r="F33" s="12"/>
      <c r="G33" s="12"/>
      <c r="H33" s="12"/>
      <c r="I33" s="12"/>
      <c r="J33" s="12"/>
      <c r="K33" s="12"/>
      <c r="L33" s="22"/>
      <c r="M33" s="22"/>
      <c r="N33" s="22"/>
      <c r="O33" s="12">
        <f t="shared" si="1"/>
        <v>0</v>
      </c>
      <c r="P33" s="24" t="s">
        <v>70</v>
      </c>
      <c r="Q33" s="11">
        <v>59</v>
      </c>
      <c r="R33" s="29"/>
      <c r="S33" s="31"/>
    </row>
    <row r="34" spans="1:18" s="1" customFormat="1" ht="12" customHeight="1">
      <c r="A34" s="14" t="s">
        <v>71</v>
      </c>
      <c r="B34" s="11">
        <v>30</v>
      </c>
      <c r="C34" s="12"/>
      <c r="D34" s="12"/>
      <c r="E34" s="12"/>
      <c r="F34" s="12"/>
      <c r="G34" s="12"/>
      <c r="H34" s="12"/>
      <c r="I34" s="12"/>
      <c r="J34" s="12"/>
      <c r="K34" s="12"/>
      <c r="L34" s="22"/>
      <c r="M34" s="22"/>
      <c r="N34" s="22"/>
      <c r="O34" s="12">
        <f t="shared" si="1"/>
        <v>0</v>
      </c>
      <c r="P34" s="24"/>
      <c r="Q34" s="11">
        <v>60</v>
      </c>
      <c r="R34" s="29"/>
    </row>
    <row r="35" spans="1:19" s="1" customFormat="1" ht="12" customHeight="1">
      <c r="A35" s="13" t="s">
        <v>72</v>
      </c>
      <c r="B35" s="11">
        <v>31</v>
      </c>
      <c r="C35" s="12">
        <f>SUM(C32:C34)</f>
        <v>42</v>
      </c>
      <c r="D35" s="12">
        <f aca="true" t="shared" si="10" ref="D35:N35">SUM(D32:D34)</f>
        <v>0</v>
      </c>
      <c r="E35" s="12">
        <f t="shared" si="10"/>
        <v>0</v>
      </c>
      <c r="F35" s="12">
        <f t="shared" si="10"/>
        <v>0</v>
      </c>
      <c r="G35" s="12">
        <f t="shared" si="10"/>
        <v>0</v>
      </c>
      <c r="H35" s="12">
        <f t="shared" si="10"/>
        <v>0</v>
      </c>
      <c r="I35" s="12">
        <f t="shared" si="10"/>
        <v>0</v>
      </c>
      <c r="J35" s="12">
        <f t="shared" si="10"/>
        <v>0</v>
      </c>
      <c r="K35" s="12">
        <f t="shared" si="10"/>
        <v>0</v>
      </c>
      <c r="L35" s="12">
        <f t="shared" si="10"/>
        <v>0</v>
      </c>
      <c r="M35" s="12">
        <f t="shared" si="10"/>
        <v>0</v>
      </c>
      <c r="N35" s="12">
        <f t="shared" si="10"/>
        <v>0</v>
      </c>
      <c r="O35" s="12">
        <f t="shared" si="1"/>
        <v>42</v>
      </c>
      <c r="P35" s="24"/>
      <c r="Q35" s="11">
        <v>61</v>
      </c>
      <c r="R35" s="29"/>
      <c r="S35" s="31"/>
    </row>
    <row r="36" spans="1:19" s="1" customFormat="1" ht="12" customHeight="1">
      <c r="A36" s="15" t="s">
        <v>73</v>
      </c>
      <c r="B36" s="11">
        <v>32</v>
      </c>
      <c r="C36" s="12"/>
      <c r="D36" s="12"/>
      <c r="E36" s="12"/>
      <c r="F36" s="12"/>
      <c r="G36" s="12"/>
      <c r="H36" s="12"/>
      <c r="I36" s="12"/>
      <c r="J36" s="12"/>
      <c r="K36" s="12"/>
      <c r="L36" s="22"/>
      <c r="M36" s="22"/>
      <c r="N36" s="22"/>
      <c r="O36" s="12">
        <f t="shared" si="1"/>
        <v>0</v>
      </c>
      <c r="P36" s="24"/>
      <c r="Q36" s="11">
        <v>62</v>
      </c>
      <c r="R36" s="29"/>
      <c r="S36" s="31"/>
    </row>
    <row r="37" spans="1:19" s="1" customFormat="1" ht="12" customHeight="1">
      <c r="A37" s="15" t="s">
        <v>74</v>
      </c>
      <c r="B37" s="11">
        <v>33</v>
      </c>
      <c r="C37" s="12"/>
      <c r="D37" s="12"/>
      <c r="E37" s="12"/>
      <c r="F37" s="12"/>
      <c r="G37" s="12"/>
      <c r="H37" s="12"/>
      <c r="I37" s="12"/>
      <c r="J37" s="12"/>
      <c r="K37" s="12"/>
      <c r="L37" s="22"/>
      <c r="M37" s="22"/>
      <c r="N37" s="22"/>
      <c r="O37" s="12">
        <f t="shared" si="1"/>
        <v>0</v>
      </c>
      <c r="P37" s="24" t="s">
        <v>75</v>
      </c>
      <c r="Q37" s="11">
        <v>63</v>
      </c>
      <c r="R37" s="29"/>
      <c r="S37" s="31"/>
    </row>
    <row r="38" spans="1:19" s="1" customFormat="1" ht="12" customHeight="1">
      <c r="A38" s="15" t="s">
        <v>76</v>
      </c>
      <c r="B38" s="11">
        <v>34</v>
      </c>
      <c r="C38" s="12"/>
      <c r="D38" s="12"/>
      <c r="E38" s="12"/>
      <c r="F38" s="12"/>
      <c r="G38" s="12"/>
      <c r="H38" s="12"/>
      <c r="I38" s="12"/>
      <c r="J38" s="12"/>
      <c r="K38" s="12"/>
      <c r="L38" s="22"/>
      <c r="M38" s="22"/>
      <c r="N38" s="22"/>
      <c r="O38" s="12">
        <f t="shared" si="1"/>
        <v>0</v>
      </c>
      <c r="P38" s="24" t="s">
        <v>77</v>
      </c>
      <c r="Q38" s="11">
        <v>64</v>
      </c>
      <c r="R38" s="29"/>
      <c r="S38" s="31"/>
    </row>
    <row r="39" spans="1:19" s="1" customFormat="1" ht="22.5" customHeight="1">
      <c r="A39" s="16" t="s">
        <v>78</v>
      </c>
      <c r="B39" s="11">
        <v>35</v>
      </c>
      <c r="C39" s="12">
        <f>SUM(C36:C38)</f>
        <v>0</v>
      </c>
      <c r="D39" s="12">
        <f aca="true" t="shared" si="11" ref="D39:N39">SUM(D36:D38)</f>
        <v>0</v>
      </c>
      <c r="E39" s="12">
        <f t="shared" si="11"/>
        <v>0</v>
      </c>
      <c r="F39" s="12">
        <f t="shared" si="11"/>
        <v>0</v>
      </c>
      <c r="G39" s="12">
        <f t="shared" si="11"/>
        <v>0</v>
      </c>
      <c r="H39" s="12">
        <f t="shared" si="11"/>
        <v>0</v>
      </c>
      <c r="I39" s="12">
        <f t="shared" si="11"/>
        <v>0</v>
      </c>
      <c r="J39" s="12">
        <f t="shared" si="11"/>
        <v>0</v>
      </c>
      <c r="K39" s="12">
        <f t="shared" si="11"/>
        <v>0</v>
      </c>
      <c r="L39" s="12">
        <f t="shared" si="11"/>
        <v>0</v>
      </c>
      <c r="M39" s="12">
        <f t="shared" si="11"/>
        <v>0</v>
      </c>
      <c r="N39" s="12">
        <f t="shared" si="11"/>
        <v>0</v>
      </c>
      <c r="O39" s="12">
        <f t="shared" si="1"/>
        <v>0</v>
      </c>
      <c r="P39" s="24" t="s">
        <v>79</v>
      </c>
      <c r="Q39" s="11">
        <v>65</v>
      </c>
      <c r="R39" s="29"/>
      <c r="S39" s="31"/>
    </row>
    <row r="40" spans="1:19" s="1" customFormat="1" ht="14.25" customHeight="1">
      <c r="A40" s="16" t="s">
        <v>80</v>
      </c>
      <c r="B40" s="11">
        <v>36</v>
      </c>
      <c r="C40" s="12">
        <f>C35-C39</f>
        <v>42</v>
      </c>
      <c r="D40" s="12">
        <f aca="true" t="shared" si="12" ref="D40:N40">D35-D39</f>
        <v>0</v>
      </c>
      <c r="E40" s="12">
        <f t="shared" si="12"/>
        <v>0</v>
      </c>
      <c r="F40" s="12">
        <f t="shared" si="12"/>
        <v>0</v>
      </c>
      <c r="G40" s="12">
        <f t="shared" si="12"/>
        <v>0</v>
      </c>
      <c r="H40" s="12">
        <f t="shared" si="12"/>
        <v>0</v>
      </c>
      <c r="I40" s="12">
        <f t="shared" si="12"/>
        <v>0</v>
      </c>
      <c r="J40" s="12">
        <f t="shared" si="12"/>
        <v>0</v>
      </c>
      <c r="K40" s="12">
        <f t="shared" si="12"/>
        <v>0</v>
      </c>
      <c r="L40" s="12">
        <f t="shared" si="12"/>
        <v>0</v>
      </c>
      <c r="M40" s="12">
        <f t="shared" si="12"/>
        <v>0</v>
      </c>
      <c r="N40" s="12">
        <f t="shared" si="12"/>
        <v>0</v>
      </c>
      <c r="O40" s="12">
        <f t="shared" si="1"/>
        <v>42</v>
      </c>
      <c r="P40" s="24" t="s">
        <v>81</v>
      </c>
      <c r="Q40" s="11">
        <v>66</v>
      </c>
      <c r="R40" s="29"/>
      <c r="S40" s="31"/>
    </row>
    <row r="41" spans="1:19" s="1" customFormat="1" ht="12" customHeight="1">
      <c r="A41" s="16" t="s">
        <v>82</v>
      </c>
      <c r="B41" s="11">
        <v>37</v>
      </c>
      <c r="C41" s="12"/>
      <c r="D41" s="12"/>
      <c r="E41" s="12"/>
      <c r="F41" s="12"/>
      <c r="G41" s="12"/>
      <c r="H41" s="12"/>
      <c r="I41" s="12"/>
      <c r="J41" s="12"/>
      <c r="K41" s="12"/>
      <c r="L41" s="22"/>
      <c r="M41" s="22"/>
      <c r="N41" s="22"/>
      <c r="O41" s="12">
        <f t="shared" si="1"/>
        <v>0</v>
      </c>
      <c r="P41" s="24" t="s">
        <v>83</v>
      </c>
      <c r="Q41" s="11">
        <v>67</v>
      </c>
      <c r="R41" s="29"/>
      <c r="S41" s="31"/>
    </row>
    <row r="42" spans="1:19" s="1" customFormat="1" ht="12" customHeight="1">
      <c r="A42" s="17" t="s">
        <v>84</v>
      </c>
      <c r="B42" s="11">
        <v>38</v>
      </c>
      <c r="C42" s="18">
        <f>C19+C30+C40</f>
        <v>2.625</v>
      </c>
      <c r="D42" s="18">
        <f aca="true" t="shared" si="13" ref="D42:N42">D19+D30+D40</f>
        <v>7.435792</v>
      </c>
      <c r="E42" s="18">
        <f t="shared" si="13"/>
        <v>7.487018</v>
      </c>
      <c r="F42" s="18">
        <f t="shared" si="13"/>
        <v>7.4716502</v>
      </c>
      <c r="G42" s="18">
        <f t="shared" si="13"/>
        <v>7.47626054</v>
      </c>
      <c r="H42" s="18">
        <f t="shared" si="13"/>
        <v>7.474877438</v>
      </c>
      <c r="I42" s="18">
        <f t="shared" si="13"/>
        <v>7.4752923686</v>
      </c>
      <c r="J42" s="18">
        <f t="shared" si="13"/>
        <v>7.47516788942</v>
      </c>
      <c r="K42" s="18">
        <f t="shared" si="13"/>
        <v>7.475205233174</v>
      </c>
      <c r="L42" s="18">
        <f t="shared" si="13"/>
        <v>7.4751940300478</v>
      </c>
      <c r="M42" s="18">
        <f t="shared" si="13"/>
        <v>7.47519739098566</v>
      </c>
      <c r="N42" s="18">
        <f t="shared" si="13"/>
        <v>7.4751963827043</v>
      </c>
      <c r="O42" s="12">
        <f t="shared" si="1"/>
        <v>84.8218514729318</v>
      </c>
      <c r="P42" s="26" t="s">
        <v>85</v>
      </c>
      <c r="Q42" s="32">
        <v>68</v>
      </c>
      <c r="R42" s="33">
        <f>R38-R39+R40-R41</f>
        <v>0</v>
      </c>
      <c r="S42" s="31"/>
    </row>
    <row r="43" spans="1:19" s="1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4"/>
      <c r="N43" s="4"/>
      <c r="O43" s="4"/>
      <c r="P43" s="27"/>
      <c r="Q43" s="27"/>
      <c r="R43" s="27"/>
      <c r="S43" s="31"/>
    </row>
    <row r="44" spans="1:54" s="1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  <c r="P44" s="4"/>
      <c r="Q44" s="3"/>
      <c r="R44" s="4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s="1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4"/>
      <c r="M45" s="4"/>
      <c r="N45" s="4"/>
      <c r="O45" s="4"/>
      <c r="P45" s="4"/>
      <c r="Q45" s="3"/>
      <c r="R45" s="4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s="1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3"/>
      <c r="R46" s="4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s="1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  <c r="M47" s="4"/>
      <c r="N47" s="4"/>
      <c r="O47" s="4"/>
      <c r="P47" s="4"/>
      <c r="Q47" s="3"/>
      <c r="R47" s="4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s="1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  <c r="M48" s="4"/>
      <c r="N48" s="4"/>
      <c r="O48" s="4"/>
      <c r="P48" s="4"/>
      <c r="Q48" s="3"/>
      <c r="R48" s="4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1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4"/>
      <c r="N49" s="4"/>
      <c r="O49" s="4"/>
      <c r="P49" s="4"/>
      <c r="Q49" s="3"/>
      <c r="R49" s="4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s="1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4"/>
      <c r="N50" s="4"/>
      <c r="O50" s="4"/>
      <c r="P50" s="4"/>
      <c r="Q50" s="3"/>
      <c r="R50" s="4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s="1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4"/>
      <c r="N51" s="4"/>
      <c r="O51" s="4"/>
      <c r="P51" s="4"/>
      <c r="Q51" s="3"/>
      <c r="R51" s="4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s="1" customFormat="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  <c r="Q52" s="3"/>
      <c r="R52" s="4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s="1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O53" s="4"/>
      <c r="P53" s="4"/>
      <c r="Q53" s="3"/>
      <c r="R53" s="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s="1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4"/>
      <c r="M54" s="4"/>
      <c r="N54" s="4"/>
      <c r="O54" s="4"/>
      <c r="P54" s="4"/>
      <c r="Q54" s="3"/>
      <c r="R54" s="4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1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  <c r="M55" s="4"/>
      <c r="N55" s="4"/>
      <c r="O55" s="4"/>
      <c r="P55" s="4"/>
      <c r="Q55" s="3"/>
      <c r="R55" s="4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s="1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4"/>
      <c r="N56" s="4"/>
      <c r="O56" s="4"/>
      <c r="P56" s="4"/>
      <c r="Q56" s="3"/>
      <c r="R56" s="4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s="1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  <c r="M57" s="4"/>
      <c r="N57" s="4"/>
      <c r="O57" s="4"/>
      <c r="P57" s="4"/>
      <c r="Q57" s="3"/>
      <c r="R57" s="4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s="1" customFormat="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  <c r="M58" s="4"/>
      <c r="N58" s="4"/>
      <c r="O58" s="4"/>
      <c r="P58" s="4"/>
      <c r="Q58" s="3"/>
      <c r="R58" s="4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s="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  <c r="O59" s="4"/>
      <c r="P59" s="4"/>
      <c r="Q59" s="3"/>
      <c r="R59" s="4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s="1" customFormat="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4"/>
      <c r="M60" s="4"/>
      <c r="N60" s="4"/>
      <c r="O60" s="4"/>
      <c r="P60" s="4"/>
      <c r="Q60" s="3"/>
      <c r="R60" s="4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s="1" customFormat="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4"/>
      <c r="M61" s="4"/>
      <c r="N61" s="4"/>
      <c r="O61" s="4"/>
      <c r="P61" s="4"/>
      <c r="Q61" s="3"/>
      <c r="R61" s="4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s="1" customFormat="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  <c r="M62" s="4"/>
      <c r="N62" s="4"/>
      <c r="O62" s="4"/>
      <c r="P62" s="4"/>
      <c r="Q62" s="3"/>
      <c r="R62" s="4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s="1" customFormat="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4"/>
      <c r="M63" s="4"/>
      <c r="N63" s="4"/>
      <c r="O63" s="4"/>
      <c r="P63" s="4"/>
      <c r="Q63" s="3"/>
      <c r="R63" s="4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s="1" customFormat="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  <c r="P64" s="4"/>
      <c r="Q64" s="3"/>
      <c r="R64" s="4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s="1" customFormat="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  <c r="P65" s="4"/>
      <c r="Q65" s="3"/>
      <c r="R65" s="4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s="1" customFormat="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  <c r="P66" s="4"/>
      <c r="Q66" s="3"/>
      <c r="R66" s="4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s="1" customFormat="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4"/>
      <c r="M67" s="4"/>
      <c r="N67" s="4"/>
      <c r="O67" s="4"/>
      <c r="P67" s="4"/>
      <c r="Q67" s="3"/>
      <c r="R67" s="4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s="1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4"/>
      <c r="M68" s="4"/>
      <c r="N68" s="4"/>
      <c r="O68" s="4"/>
      <c r="P68" s="4"/>
      <c r="Q68" s="3"/>
      <c r="R68" s="4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s="1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4"/>
      <c r="M69" s="4"/>
      <c r="N69" s="4"/>
      <c r="O69" s="4"/>
      <c r="P69" s="4"/>
      <c r="Q69" s="3"/>
      <c r="R69" s="4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s="1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4"/>
      <c r="M70" s="4"/>
      <c r="N70" s="4"/>
      <c r="O70" s="4"/>
      <c r="P70" s="4"/>
      <c r="Q70" s="3"/>
      <c r="R70" s="4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s="1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  <c r="M71" s="4"/>
      <c r="N71" s="4"/>
      <c r="O71" s="4"/>
      <c r="P71" s="4"/>
      <c r="Q71" s="3"/>
      <c r="R71" s="4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s="1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  <c r="M72" s="4"/>
      <c r="N72" s="4"/>
      <c r="O72" s="4"/>
      <c r="P72" s="4"/>
      <c r="Q72" s="3"/>
      <c r="R72" s="4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s="1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  <c r="M73" s="4"/>
      <c r="N73" s="4"/>
      <c r="O73" s="4"/>
      <c r="P73" s="4"/>
      <c r="Q73" s="3"/>
      <c r="R73" s="4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s="1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  <c r="M74" s="4"/>
      <c r="N74" s="4"/>
      <c r="O74" s="4"/>
      <c r="P74" s="4"/>
      <c r="Q74" s="3"/>
      <c r="R74" s="4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s="1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4"/>
      <c r="M75" s="4"/>
      <c r="N75" s="4"/>
      <c r="O75" s="4"/>
      <c r="P75" s="4"/>
      <c r="Q75" s="3"/>
      <c r="R75" s="4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s="1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4"/>
      <c r="M76" s="4"/>
      <c r="N76" s="4"/>
      <c r="O76" s="4"/>
      <c r="P76" s="4"/>
      <c r="Q76" s="3"/>
      <c r="R76" s="4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s="1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  <c r="M77" s="4"/>
      <c r="N77" s="4"/>
      <c r="O77" s="4"/>
      <c r="P77" s="4"/>
      <c r="Q77" s="3"/>
      <c r="R77" s="4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s="1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  <c r="M78" s="4"/>
      <c r="N78" s="4"/>
      <c r="O78" s="4"/>
      <c r="P78" s="4"/>
      <c r="Q78" s="3"/>
      <c r="R78" s="4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s="1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3"/>
      <c r="R79" s="4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s="1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3"/>
      <c r="R80" s="4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s="1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  <c r="P81" s="4"/>
      <c r="Q81" s="3"/>
      <c r="R81" s="4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s="1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  <c r="P82" s="4"/>
      <c r="Q82" s="3"/>
      <c r="R82" s="4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s="1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4"/>
      <c r="M83" s="4"/>
      <c r="N83" s="4"/>
      <c r="O83" s="4"/>
      <c r="P83" s="4"/>
      <c r="Q83" s="3"/>
      <c r="R83" s="4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s="1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  <c r="M84" s="4"/>
      <c r="N84" s="4"/>
      <c r="O84" s="4"/>
      <c r="P84" s="4"/>
      <c r="Q84" s="3"/>
      <c r="R84" s="4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s="1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4"/>
      <c r="M85" s="4"/>
      <c r="N85" s="4"/>
      <c r="O85" s="4"/>
      <c r="P85" s="4"/>
      <c r="Q85" s="3"/>
      <c r="R85" s="4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s="1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4"/>
      <c r="M86" s="4"/>
      <c r="N86" s="4"/>
      <c r="O86" s="4"/>
      <c r="P86" s="4"/>
      <c r="Q86" s="3"/>
      <c r="R86" s="4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s="1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4"/>
      <c r="M87" s="4"/>
      <c r="N87" s="4"/>
      <c r="O87" s="4"/>
      <c r="P87" s="4"/>
      <c r="Q87" s="3"/>
      <c r="R87" s="4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</sheetData>
  <sheetProtection/>
  <mergeCells count="2">
    <mergeCell ref="A1:R1"/>
    <mergeCell ref="A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48569</dc:creator>
  <cp:keywords/>
  <dc:description/>
  <cp:lastModifiedBy>彭银莲</cp:lastModifiedBy>
  <dcterms:created xsi:type="dcterms:W3CDTF">2015-06-05T18:17:00Z</dcterms:created>
  <dcterms:modified xsi:type="dcterms:W3CDTF">2019-11-15T02:28:42Z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